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mheducation.sharepoint.com/sites/InvestorRelations-New/Shared Documents/Earnings Materials/2026 (Fiscal Year)/Fiscal Q4/Final Documents/"/>
    </mc:Choice>
  </mc:AlternateContent>
  <xr:revisionPtr revIDLastSave="0" documentId="8_{02DE7F1A-31C1-4451-AF25-8BB25DACA496}" xr6:coauthVersionLast="47" xr6:coauthVersionMax="47" xr10:uidLastSave="{00000000-0000-0000-0000-000000000000}"/>
  <bookViews>
    <workbookView xWindow="-120" yWindow="-120" windowWidth="19440" windowHeight="11520" tabRatio="561" activeTab="1" xr2:uid="{00000000-000D-0000-FFFF-FFFF00000000}"/>
  </bookViews>
  <sheets>
    <sheet name="Appendix" sheetId="1" r:id="rId1"/>
    <sheet name="Revenue" sheetId="2" r:id="rId2"/>
    <sheet name="Remaining Perf Obligation" sheetId="3" r:id="rId3"/>
    <sheet name="Adjusted EBITDA Reconciliation" sheetId="4" r:id="rId4"/>
    <sheet name="Gross Profit and Margin Recon" sheetId="6" r:id="rId5"/>
  </sheets>
  <definedNames>
    <definedName name="_xlnm.Print_Area" localSheetId="4">'Gross Profit and Margin Recon'!$A$1:$G$9</definedName>
    <definedName name="_xlnm.Print_Area" localSheetId="2">'Remaining Perf Obligation'!$A$1:$E$11</definedName>
    <definedName name="_xlnm.Print_Area" localSheetId="1">Revenue!$A$1:$J$31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G11" i="3"/>
  <c r="F11" i="3"/>
  <c r="L30" i="2"/>
  <c r="L29" i="2"/>
  <c r="L28" i="2"/>
  <c r="L27" i="2"/>
  <c r="L26" i="2"/>
  <c r="L20" i="2"/>
  <c r="L21" i="2" s="1"/>
  <c r="L19" i="2"/>
  <c r="L18" i="2"/>
  <c r="L17" i="2"/>
  <c r="L16" i="2"/>
  <c r="L10" i="2"/>
  <c r="L9" i="2"/>
  <c r="L8" i="2"/>
  <c r="L7" i="2"/>
  <c r="L6" i="2"/>
  <c r="L31" i="2" l="1"/>
  <c r="D11" i="3"/>
  <c r="C11" i="3"/>
  <c r="E11" i="3" s="1"/>
  <c r="E10" i="3"/>
  <c r="E9" i="3"/>
  <c r="D8" i="3"/>
  <c r="E8" i="3" s="1"/>
  <c r="D7" i="3"/>
  <c r="E7" i="3" s="1"/>
  <c r="D6" i="3"/>
  <c r="E6" i="3" s="1"/>
  <c r="L11" i="2"/>
  <c r="K11" i="2"/>
  <c r="K31" i="2"/>
  <c r="K21" i="2"/>
  <c r="C11" i="2"/>
  <c r="F27" i="2"/>
  <c r="H31" i="2"/>
  <c r="F29" i="2"/>
  <c r="F28" i="2"/>
  <c r="F31" i="2"/>
  <c r="F30" i="2"/>
  <c r="F26" i="2"/>
  <c r="H21" i="2"/>
</calcChain>
</file>

<file path=xl/sharedStrings.xml><?xml version="1.0" encoding="utf-8"?>
<sst xmlns="http://schemas.openxmlformats.org/spreadsheetml/2006/main" count="128" uniqueCount="50">
  <si>
    <t>($ in millions)</t>
  </si>
  <si>
    <t>Total Revenue</t>
  </si>
  <si>
    <t>Fiscal Year Ended March 31,</t>
  </si>
  <si>
    <t>Fiscal Year 2025</t>
  </si>
  <si>
    <t>Fiscal Year 2026</t>
  </si>
  <si>
    <t>Q1</t>
  </si>
  <si>
    <t>Q2</t>
  </si>
  <si>
    <t>Q3</t>
  </si>
  <si>
    <t>Q4</t>
  </si>
  <si>
    <t>K-12</t>
  </si>
  <si>
    <t>Higher Education</t>
  </si>
  <si>
    <t>Global Professional</t>
  </si>
  <si>
    <t>International</t>
  </si>
  <si>
    <t>Other</t>
  </si>
  <si>
    <t>Digital Revenue</t>
  </si>
  <si>
    <t>Total Digital Revenue</t>
  </si>
  <si>
    <t>Re-occurring Revenue</t>
  </si>
  <si>
    <t>Current</t>
  </si>
  <si>
    <t>Non-Current</t>
  </si>
  <si>
    <t>Total</t>
  </si>
  <si>
    <t>RPO by Segment:</t>
  </si>
  <si>
    <t>Total RPO</t>
  </si>
  <si>
    <t>Net income (loss)</t>
  </si>
  <si>
    <t>Interest expense (income), net</t>
  </si>
  <si>
    <t>Income tax provision (benefit)</t>
  </si>
  <si>
    <t>Depreciation, amortization and product development amortization</t>
  </si>
  <si>
    <t>Net income (loss) margin</t>
  </si>
  <si>
    <t>Adjusted EBITDA Margin</t>
  </si>
  <si>
    <t>Revenue</t>
  </si>
  <si>
    <t>(-) Cost of sales (excluding depreciation and amortization)</t>
  </si>
  <si>
    <t>Gross Profit</t>
  </si>
  <si>
    <t>Gross Margin</t>
  </si>
  <si>
    <r>
      <rPr>
        <b/>
        <sz val="10"/>
        <color rgb="FF000000"/>
        <rFont val="Arial"/>
        <family val="2"/>
      </rPr>
      <t xml:space="preserve">EBITDA </t>
    </r>
  </si>
  <si>
    <r>
      <rPr>
        <b/>
        <sz val="10"/>
        <color rgb="FF000000"/>
        <rFont val="Arial"/>
        <family val="2"/>
      </rPr>
      <t xml:space="preserve">Adjusted EBITDA </t>
    </r>
  </si>
  <si>
    <t>Restructuring and cost savings implementation charges</t>
  </si>
  <si>
    <t>Advisory fees</t>
  </si>
  <si>
    <t>Transaction and integration costs</t>
  </si>
  <si>
    <t>GAAP Revenue Detail</t>
  </si>
  <si>
    <r>
      <t>Remaining Performance Obligations (RPO)</t>
    </r>
    <r>
      <rPr>
        <sz val="12"/>
        <color rgb="FF000000"/>
        <rFont val="Arial"/>
        <family val="2"/>
      </rPr>
      <t>​</t>
    </r>
  </si>
  <si>
    <r>
      <t>Gross Profit and Gross Margin Reconciliation</t>
    </r>
    <r>
      <rPr>
        <sz val="12"/>
        <color rgb="FF000000"/>
        <rFont val="Arial"/>
        <family val="2"/>
      </rPr>
      <t>​</t>
    </r>
  </si>
  <si>
    <t>Stock-based compensation</t>
  </si>
  <si>
    <t>Gain (loss) on extinguishment of debt</t>
  </si>
  <si>
    <t xml:space="preserve">Adjusted EBITDA Reconciliation </t>
  </si>
  <si>
    <t>Fiscal Year Ended March 31, 2026</t>
  </si>
  <si>
    <t>Three Months Ended March 31, 2026</t>
  </si>
  <si>
    <t>FY25-Q4</t>
  </si>
  <si>
    <t>FY26-Q4</t>
  </si>
  <si>
    <t>FY25</t>
  </si>
  <si>
    <t>FY26</t>
  </si>
  <si>
    <t>Impairment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</si>
</sst>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&quot;$&quot;* #,##0,,_);&quot;$&quot;* \(#,##0,,\);&quot;$&quot;* &quot;—&quot;_);_(@_)"/>
    <numFmt numFmtId="165" formatCode="* #,##0,,;* \(#,##0,,\);* &quot;—&quot;;_(@_)"/>
    <numFmt numFmtId="166" formatCode="mmmm\ d\,\ yyyy"/>
    <numFmt numFmtId="167" formatCode="@*."/>
    <numFmt numFmtId="168" formatCode="&quot;$&quot;#,##0,,;&quot;-&quot;&quot;$&quot;#,##0,,;&quot;$&quot;&quot;—&quot;;_(@_)"/>
    <numFmt numFmtId="169" formatCode="&quot;$&quot;* #,##0,,_);&quot;$&quot;* \(#,##0,,\);&quot;$&quot;* #,##0,,_);_(@_)"/>
    <numFmt numFmtId="170" formatCode="#0.0_)%;\(#0.0\)%;#0.0_)%;_(@_)"/>
  </numFmts>
  <fonts count="19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0" xfId="1" applyFill="1">
      <alignment wrapText="1"/>
    </xf>
    <xf numFmtId="0" fontId="5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" fontId="5" fillId="2" borderId="2" xfId="6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6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9" fillId="2" borderId="0" xfId="0" applyFont="1" applyFill="1"/>
    <xf numFmtId="167" fontId="6" fillId="2" borderId="0" xfId="0" applyNumberFormat="1" applyFont="1" applyFill="1" applyAlignment="1">
      <alignment wrapText="1" indent="2"/>
    </xf>
    <xf numFmtId="167" fontId="7" fillId="3" borderId="3" xfId="0" applyNumberFormat="1" applyFont="1" applyFill="1" applyBorder="1" applyAlignment="1">
      <alignment vertical="center" wrapText="1"/>
    </xf>
    <xf numFmtId="0" fontId="7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167" fontId="6" fillId="3" borderId="0" xfId="0" applyNumberFormat="1" applyFont="1" applyFill="1" applyAlignment="1">
      <alignment wrapText="1" indent="2"/>
    </xf>
    <xf numFmtId="167" fontId="7" fillId="3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  <xf numFmtId="164" fontId="6" fillId="3" borderId="3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65" fontId="6" fillId="3" borderId="0" xfId="0" applyNumberFormat="1" applyFont="1" applyFill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7" fillId="2" borderId="4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right" vertical="center" wrapText="1"/>
    </xf>
    <xf numFmtId="167" fontId="10" fillId="2" borderId="0" xfId="0" applyNumberFormat="1" applyFont="1" applyFill="1" applyAlignment="1">
      <alignment wrapText="1" indent="1"/>
    </xf>
    <xf numFmtId="165" fontId="6" fillId="2" borderId="1" xfId="0" applyNumberFormat="1" applyFont="1" applyFill="1" applyBorder="1" applyAlignment="1">
      <alignment horizontal="right" wrapText="1"/>
    </xf>
    <xf numFmtId="170" fontId="6" fillId="2" borderId="0" xfId="0" applyNumberFormat="1" applyFont="1" applyFill="1" applyAlignment="1">
      <alignment horizontal="right" wrapText="1"/>
    </xf>
    <xf numFmtId="167" fontId="10" fillId="3" borderId="3" xfId="0" applyNumberFormat="1" applyFont="1" applyFill="1" applyBorder="1" applyAlignment="1">
      <alignment wrapText="1" indent="1"/>
    </xf>
    <xf numFmtId="0" fontId="6" fillId="3" borderId="0" xfId="0" applyFont="1" applyFill="1" applyAlignment="1">
      <alignment horizontal="right" wrapText="1"/>
    </xf>
    <xf numFmtId="167" fontId="10" fillId="3" borderId="0" xfId="0" applyNumberFormat="1" applyFont="1" applyFill="1" applyAlignment="1">
      <alignment wrapText="1" indent="1"/>
    </xf>
    <xf numFmtId="167" fontId="14" fillId="3" borderId="0" xfId="0" applyNumberFormat="1" applyFont="1" applyFill="1" applyAlignment="1">
      <alignment wrapText="1" indent="1"/>
    </xf>
    <xf numFmtId="165" fontId="6" fillId="3" borderId="0" xfId="0" applyNumberFormat="1" applyFont="1" applyFill="1" applyAlignment="1">
      <alignment horizontal="right" wrapText="1"/>
    </xf>
    <xf numFmtId="164" fontId="7" fillId="3" borderId="3" xfId="0" applyNumberFormat="1" applyFont="1" applyFill="1" applyBorder="1" applyAlignment="1">
      <alignment horizontal="right" wrapText="1"/>
    </xf>
    <xf numFmtId="0" fontId="7" fillId="3" borderId="0" xfId="0" applyFont="1" applyFill="1" applyAlignment="1">
      <alignment wrapText="1"/>
    </xf>
    <xf numFmtId="167" fontId="13" fillId="3" borderId="3" xfId="0" applyNumberFormat="1" applyFont="1" applyFill="1" applyBorder="1" applyAlignment="1">
      <alignment wrapText="1"/>
    </xf>
    <xf numFmtId="167" fontId="10" fillId="2" borderId="0" xfId="0" applyNumberFormat="1" applyFont="1" applyFill="1" applyAlignment="1">
      <alignment wrapText="1"/>
    </xf>
    <xf numFmtId="167" fontId="11" fillId="3" borderId="0" xfId="0" applyNumberFormat="1" applyFont="1" applyFill="1" applyAlignment="1">
      <alignment wrapText="1"/>
    </xf>
    <xf numFmtId="164" fontId="12" fillId="3" borderId="3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vertical="center" wrapText="1"/>
    </xf>
    <xf numFmtId="170" fontId="12" fillId="3" borderId="0" xfId="0" applyNumberFormat="1" applyFont="1" applyFill="1" applyAlignment="1">
      <alignment horizontal="right" wrapText="1"/>
    </xf>
    <xf numFmtId="167" fontId="13" fillId="2" borderId="0" xfId="0" applyNumberFormat="1" applyFont="1" applyFill="1" applyAlignment="1">
      <alignment wrapText="1" indent="1"/>
    </xf>
    <xf numFmtId="167" fontId="13" fillId="3" borderId="0" xfId="0" applyNumberFormat="1" applyFont="1" applyFill="1" applyAlignment="1">
      <alignment wrapText="1" indent="1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 applyAlignment="1">
      <alignment horizontal="center" wrapText="1"/>
    </xf>
    <xf numFmtId="0" fontId="16" fillId="0" borderId="0" xfId="0" applyFont="1"/>
    <xf numFmtId="164" fontId="12" fillId="3" borderId="7" xfId="0" applyNumberFormat="1" applyFont="1" applyFill="1" applyBorder="1" applyAlignment="1">
      <alignment horizontal="right" wrapText="1"/>
    </xf>
    <xf numFmtId="164" fontId="14" fillId="2" borderId="0" xfId="0" applyNumberFormat="1" applyFont="1" applyFill="1" applyAlignment="1">
      <alignment vertical="center" wrapText="1"/>
    </xf>
    <xf numFmtId="164" fontId="0" fillId="2" borderId="0" xfId="0" applyNumberFormat="1" applyFill="1"/>
    <xf numFmtId="167" fontId="13" fillId="4" borderId="0" xfId="0" applyNumberFormat="1" applyFont="1" applyFill="1" applyAlignment="1">
      <alignment wrapText="1" indent="1"/>
    </xf>
    <xf numFmtId="165" fontId="6" fillId="4" borderId="0" xfId="0" applyNumberFormat="1" applyFont="1" applyFill="1" applyAlignment="1">
      <alignment horizontal="right" wrapText="1"/>
    </xf>
    <xf numFmtId="0" fontId="6" fillId="4" borderId="0" xfId="0" applyFont="1" applyFill="1" applyAlignment="1">
      <alignment horizontal="right" wrapText="1"/>
    </xf>
    <xf numFmtId="167" fontId="10" fillId="4" borderId="0" xfId="0" applyNumberFormat="1" applyFont="1" applyFill="1" applyAlignment="1">
      <alignment wrapText="1" indent="1"/>
    </xf>
    <xf numFmtId="167" fontId="14" fillId="4" borderId="0" xfId="0" applyNumberFormat="1" applyFont="1" applyFill="1" applyAlignment="1">
      <alignment wrapText="1" indent="1"/>
    </xf>
    <xf numFmtId="164" fontId="7" fillId="4" borderId="4" xfId="0" applyNumberFormat="1" applyFont="1" applyFill="1" applyBorder="1" applyAlignment="1">
      <alignment horizontal="right" wrapText="1"/>
    </xf>
    <xf numFmtId="168" fontId="7" fillId="4" borderId="4" xfId="0" applyNumberFormat="1" applyFont="1" applyFill="1" applyBorder="1" applyAlignment="1">
      <alignment horizontal="right" wrapText="1"/>
    </xf>
    <xf numFmtId="0" fontId="6" fillId="4" borderId="0" xfId="0" applyFont="1" applyFill="1" applyAlignment="1">
      <alignment wrapText="1"/>
    </xf>
    <xf numFmtId="169" fontId="6" fillId="4" borderId="0" xfId="0" applyNumberFormat="1" applyFont="1" applyFill="1" applyAlignment="1">
      <alignment wrapText="1"/>
    </xf>
    <xf numFmtId="170" fontId="6" fillId="4" borderId="0" xfId="0" applyNumberFormat="1" applyFont="1" applyFill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166" fontId="5" fillId="2" borderId="1" xfId="0" applyNumberFormat="1" applyFont="1" applyFill="1" applyBorder="1" applyAlignment="1">
      <alignment horizontal="center" wrapText="1"/>
    </xf>
    <xf numFmtId="0" fontId="0" fillId="2" borderId="0" xfId="0" applyFill="1"/>
  </cellXfs>
  <cellStyles count="7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55"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164" formatCode="&quot;$&quot;* #,##0,,_);&quot;$&quot;* \(#,##0,,\);&quot;$&quot;* &quot;—&quot;_);_(@_)"/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>
          <fgColor indexed="64"/>
          <bgColor theme="0"/>
        </patternFill>
      </fill>
      <alignment horizontal="right" textRotation="0" wrapText="1" indent="0" justifyLastLine="0" shrinkToFit="0" readingOrder="0"/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13" defaultTableStyle="TableStyleMedium2" defaultPivotStyle="PivotStyleLight16">
    <tableStyle name="tableStyle1" pivot="0" count="2" xr9:uid="{00000000-0011-0000-FFFF-FFFF00000000}">
      <tableStyleElement type="firstRowStripe" dxfId="54"/>
      <tableStyleElement type="secondRowStripe" dxfId="53"/>
    </tableStyle>
    <tableStyle name="tableStyle2" pivot="0" count="2" xr9:uid="{00000000-0011-0000-FFFF-FFFF01000000}">
      <tableStyleElement type="firstRowStripe" dxfId="52"/>
      <tableStyleElement type="secondRowStripe" dxfId="51"/>
    </tableStyle>
    <tableStyle name="tableStyle3" pivot="0" count="2" xr9:uid="{00000000-0011-0000-FFFF-FFFF02000000}">
      <tableStyleElement type="firstRowStripe" dxfId="50"/>
      <tableStyleElement type="secondRowStripe" dxfId="49"/>
    </tableStyle>
    <tableStyle name="tableStyle4" pivot="0" count="2" xr9:uid="{00000000-0011-0000-FFFF-FFFF03000000}">
      <tableStyleElement type="firstRowStripe" dxfId="48"/>
      <tableStyleElement type="secondRowStripe" dxfId="47"/>
    </tableStyle>
    <tableStyle name="tableStyle5" pivot="0" count="2" xr9:uid="{00000000-0011-0000-FFFF-FFFF04000000}">
      <tableStyleElement type="firstRowStripe" dxfId="46"/>
      <tableStyleElement type="secondRowStripe" dxfId="45"/>
    </tableStyle>
    <tableStyle name="tableStyle6" pivot="0" count="2" xr9:uid="{00000000-0011-0000-FFFF-FFFF05000000}">
      <tableStyleElement type="firstRowStripe" dxfId="44"/>
      <tableStyleElement type="secondRowStripe" dxfId="43"/>
    </tableStyle>
    <tableStyle name="tableStyle7" pivot="0" count="2" xr9:uid="{00000000-0011-0000-FFFF-FFFF06000000}">
      <tableStyleElement type="firstRowStripe" dxfId="42"/>
      <tableStyleElement type="secondRowStripe" dxfId="41"/>
    </tableStyle>
    <tableStyle name="tableStyle8" pivot="0" count="2" xr9:uid="{00000000-0011-0000-FFFF-FFFF07000000}">
      <tableStyleElement type="firstRowStripe" dxfId="40"/>
      <tableStyleElement type="secondRowStripe" dxfId="39"/>
    </tableStyle>
    <tableStyle name="tableStyle9" pivot="0" count="2" xr9:uid="{00000000-0011-0000-FFFF-FFFF08000000}">
      <tableStyleElement type="firstRowStripe" dxfId="38"/>
      <tableStyleElement type="secondRowStripe" dxfId="37"/>
    </tableStyle>
    <tableStyle name="tableStyle10" pivot="0" count="2" xr9:uid="{00000000-0011-0000-FFFF-FFFF09000000}">
      <tableStyleElement type="firstRowStripe" dxfId="36"/>
      <tableStyleElement type="secondRowStripe" dxfId="35"/>
    </tableStyle>
    <tableStyle name="tableStyle11" pivot="0" count="2" xr9:uid="{00000000-0011-0000-FFFF-FFFF0A000000}">
      <tableStyleElement type="firstRowStripe" dxfId="34"/>
      <tableStyleElement type="secondRowStripe" dxfId="33"/>
    </tableStyle>
    <tableStyle name="tableStyle12" pivot="0" count="2" xr9:uid="{00000000-0011-0000-FFFF-FFFF0B000000}">
      <tableStyleElement type="firstRowStripe" dxfId="32"/>
      <tableStyleElement type="secondRowStripe" dxfId="31"/>
    </tableStyle>
    <tableStyle name="tableStyle13" pivot="0" count="2" xr9:uid="{00000000-0011-0000-FFFF-FFFF0C000000}"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I26:J37" headerRowCount="0" totalsRowShown="0" headerRowDxfId="28" dataDxfId="27">
  <tableColumns count="2">
    <tableColumn id="1" xr3:uid="{00000000-0010-0000-0100-000001000000}" name="Column1" dataDxfId="26"/>
    <tableColumn id="2" xr3:uid="{38B8D251-1C76-48C6-AF6C-640ECC2D4674}" name="Column2" headerRowDxfId="25" dataDxfId="24"/>
  </tableColumns>
  <tableStyleInfo name="tableStyle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I16:J22" headerRowCount="0" totalsRowShown="0" headerRowDxfId="23" dataDxfId="22">
  <tableColumns count="2">
    <tableColumn id="1" xr3:uid="{00000000-0010-0000-0200-000001000000}" name="Column1" dataDxfId="21"/>
    <tableColumn id="2" xr3:uid="{BA1680BB-8EA0-42E7-8EE8-3F7FCF959789}" name="Column2" headerRowDxfId="20" dataDxfId="19"/>
  </tableColumns>
  <tableStyleInfo name="tableStyle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B5:B11" headerRowCount="0" totalsRowShown="0" headerRowDxfId="18" dataDxfId="17">
  <tableColumns count="1">
    <tableColumn id="1" xr3:uid="{00000000-0010-0000-0300-000001000000}" name="Column1" dataDxfId="16"/>
  </tableColumns>
  <tableStyleInfo name="tableStyle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B5:B21" headerRowCount="0" totalsRowShown="0" headerRowDxfId="15" dataDxfId="14">
  <tableColumns count="1">
    <tableColumn id="1" xr3:uid="{00000000-0010-0000-0500-000001000000}" name="Column1" dataDxfId="13"/>
  </tableColumns>
  <tableStyleInfo name="tableStyle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B5:G9" headerRowCount="0" totalsRowShown="0" headerRowDxfId="12" dataDxfId="11">
  <tableColumns count="6">
    <tableColumn id="1" xr3:uid="{00000000-0010-0000-0700-000001000000}" name="Column1" dataDxfId="10"/>
    <tableColumn id="2" xr3:uid="{8DA25B3B-EEE6-4956-A815-A991E0BEB4BA}" name="Column2" headerRowDxfId="9" dataDxfId="8"/>
    <tableColumn id="3" xr3:uid="{3F39A1DC-2CBF-4942-B4C1-10470E7EA4FE}" name="Column3" headerRowDxfId="7" dataDxfId="6">
      <calculatedColumnFormula>C3-C4</calculatedColumnFormula>
    </tableColumn>
    <tableColumn id="4" xr3:uid="{4BB07F10-717B-493D-BC48-DA84A50BCDA7}" name="Column4" headerRowDxfId="5" dataDxfId="4"/>
    <tableColumn id="5" xr3:uid="{EA3487DD-2620-4752-8B45-AE8C47C16E76}" name="Column5" headerRowDxfId="3" dataDxfId="2"/>
    <tableColumn id="6" xr3:uid="{707212F3-FEAE-463F-A79E-5F76FE7E656C}" name="Column6" headerRowDxfId="1" dataDxfId="0"/>
  </tableColumns>
  <tableStyleInfo name="tableStyle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showRuler="0" workbookViewId="0"/>
  </sheetViews>
  <sheetFormatPr defaultColWidth="13.7109375" defaultRowHeight="12.75" x14ac:dyDescent="0.2"/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"/>
  <sheetViews>
    <sheetView tabSelected="1"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23.28515625" style="1" customWidth="1"/>
    <col min="3" max="6" width="14.7109375" style="1" customWidth="1"/>
    <col min="7" max="7" width="15.42578125" style="1" bestFit="1" customWidth="1"/>
    <col min="8" max="10" width="14.7109375" style="1" customWidth="1"/>
    <col min="11" max="16384" width="13.7109375" style="1"/>
  </cols>
  <sheetData>
    <row r="1" spans="1:22" ht="15.75" x14ac:dyDescent="0.25">
      <c r="A1" s="53" t="s">
        <v>37</v>
      </c>
      <c r="C1" s="54"/>
      <c r="D1" s="54"/>
      <c r="E1" s="54"/>
      <c r="F1" s="54"/>
      <c r="G1" s="54"/>
      <c r="H1" s="54"/>
      <c r="I1" s="5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2">
      <c r="A2" s="5" t="s">
        <v>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3.35" customHeight="1" x14ac:dyDescent="0.2">
      <c r="B3" s="70" t="s">
        <v>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22.5" customHeight="1" x14ac:dyDescent="0.2">
      <c r="B4" s="6"/>
      <c r="C4" s="7" t="s">
        <v>3</v>
      </c>
      <c r="D4" s="7" t="s">
        <v>3</v>
      </c>
      <c r="E4" s="7" t="s">
        <v>3</v>
      </c>
      <c r="F4" s="7" t="s">
        <v>3</v>
      </c>
      <c r="G4" s="7" t="s">
        <v>2</v>
      </c>
      <c r="H4" s="7" t="s">
        <v>4</v>
      </c>
      <c r="I4" s="7" t="s">
        <v>4</v>
      </c>
      <c r="J4" s="7" t="s">
        <v>4</v>
      </c>
      <c r="K4" s="7" t="s">
        <v>4</v>
      </c>
      <c r="L4" s="7" t="s">
        <v>2</v>
      </c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3.35" customHeight="1" x14ac:dyDescent="0.2">
      <c r="C5" s="7" t="s">
        <v>5</v>
      </c>
      <c r="D5" s="7" t="s">
        <v>6</v>
      </c>
      <c r="E5" s="7" t="s">
        <v>7</v>
      </c>
      <c r="F5" s="7" t="s">
        <v>8</v>
      </c>
      <c r="G5" s="9">
        <v>2025</v>
      </c>
      <c r="H5" s="7" t="s">
        <v>5</v>
      </c>
      <c r="I5" s="7" t="s">
        <v>6</v>
      </c>
      <c r="J5" s="7" t="s">
        <v>7</v>
      </c>
      <c r="K5" s="7" t="s">
        <v>8</v>
      </c>
      <c r="L5" s="9">
        <v>2026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75" customHeight="1" x14ac:dyDescent="0.2">
      <c r="B6" s="17" t="s">
        <v>9</v>
      </c>
      <c r="C6" s="27">
        <v>274827000</v>
      </c>
      <c r="D6" s="27">
        <v>404645000</v>
      </c>
      <c r="E6" s="27">
        <v>150182000</v>
      </c>
      <c r="F6" s="27">
        <v>140830000</v>
      </c>
      <c r="G6" s="27">
        <v>970484000</v>
      </c>
      <c r="H6" s="27">
        <v>270931000</v>
      </c>
      <c r="I6" s="27">
        <v>359147000</v>
      </c>
      <c r="J6" s="27">
        <v>128189000</v>
      </c>
      <c r="K6" s="27">
        <v>126213000</v>
      </c>
      <c r="L6" s="27">
        <f>SUM(H6:K6)</f>
        <v>884480000</v>
      </c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.75" customHeight="1" x14ac:dyDescent="0.2">
      <c r="B7" s="3" t="s">
        <v>10</v>
      </c>
      <c r="C7" s="28">
        <v>159846000</v>
      </c>
      <c r="D7" s="28">
        <v>186890000</v>
      </c>
      <c r="E7" s="28">
        <v>181760000</v>
      </c>
      <c r="F7" s="28">
        <v>254114000</v>
      </c>
      <c r="G7" s="28">
        <v>782610000</v>
      </c>
      <c r="H7" s="28">
        <v>182379000</v>
      </c>
      <c r="I7" s="28">
        <v>212962000</v>
      </c>
      <c r="J7" s="28">
        <v>225363000</v>
      </c>
      <c r="K7" s="28">
        <v>258250000</v>
      </c>
      <c r="L7" s="28">
        <f>SUM(H7:K7)</f>
        <v>878954000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.75" customHeight="1" x14ac:dyDescent="0.2">
      <c r="B8" s="17" t="s">
        <v>11</v>
      </c>
      <c r="C8" s="29">
        <v>35287000</v>
      </c>
      <c r="D8" s="29">
        <v>40414000</v>
      </c>
      <c r="E8" s="29">
        <v>35531000</v>
      </c>
      <c r="F8" s="29">
        <v>38356000</v>
      </c>
      <c r="G8" s="29">
        <v>149588000</v>
      </c>
      <c r="H8" s="29">
        <v>35159000</v>
      </c>
      <c r="I8" s="29">
        <v>39808000</v>
      </c>
      <c r="J8" s="29">
        <v>36239000</v>
      </c>
      <c r="K8" s="29">
        <v>38870000</v>
      </c>
      <c r="L8" s="29">
        <f>SUM(H8:K8)</f>
        <v>150076000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.75" customHeight="1" x14ac:dyDescent="0.2">
      <c r="B9" s="3" t="s">
        <v>12</v>
      </c>
      <c r="C9" s="28">
        <v>58311000</v>
      </c>
      <c r="D9" s="28">
        <v>55177000</v>
      </c>
      <c r="E9" s="28">
        <v>44889000</v>
      </c>
      <c r="F9" s="28">
        <v>43025000</v>
      </c>
      <c r="G9" s="28">
        <v>201402000</v>
      </c>
      <c r="H9" s="28">
        <v>51464000</v>
      </c>
      <c r="I9" s="28">
        <v>50345000</v>
      </c>
      <c r="J9" s="28">
        <v>44061000</v>
      </c>
      <c r="K9" s="28">
        <v>40815000</v>
      </c>
      <c r="L9" s="28">
        <f>SUM(H9:K9)</f>
        <v>186685000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5.75" customHeight="1" x14ac:dyDescent="0.2">
      <c r="B10" s="17" t="s">
        <v>13</v>
      </c>
      <c r="C10" s="30">
        <v>-5317000</v>
      </c>
      <c r="D10" s="30">
        <v>1464000</v>
      </c>
      <c r="E10" s="30">
        <v>4131000</v>
      </c>
      <c r="F10" s="30">
        <v>-3063000</v>
      </c>
      <c r="G10" s="30">
        <v>-2785000</v>
      </c>
      <c r="H10" s="30">
        <v>-4223000</v>
      </c>
      <c r="I10" s="30">
        <v>6925000</v>
      </c>
      <c r="J10" s="30">
        <v>310000</v>
      </c>
      <c r="K10" s="30">
        <v>-426000</v>
      </c>
      <c r="L10" s="30">
        <f>SUM(H10:K10)</f>
        <v>2586000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.75" customHeight="1" thickBot="1" x14ac:dyDescent="0.25">
      <c r="B11" s="10" t="s">
        <v>1</v>
      </c>
      <c r="C11" s="31">
        <f>SUM(C6:C10)</f>
        <v>522954000</v>
      </c>
      <c r="D11" s="31">
        <v>688590000</v>
      </c>
      <c r="E11" s="31">
        <v>416493000</v>
      </c>
      <c r="F11" s="31">
        <v>473262000</v>
      </c>
      <c r="G11" s="31">
        <v>2101299000</v>
      </c>
      <c r="H11" s="31">
        <v>535710000</v>
      </c>
      <c r="I11" s="31">
        <v>669187000</v>
      </c>
      <c r="J11" s="31">
        <v>434162000</v>
      </c>
      <c r="K11" s="31">
        <f t="shared" ref="K11:L11" si="0">SUM(K6:K10)</f>
        <v>463722000</v>
      </c>
      <c r="L11" s="31">
        <f t="shared" si="0"/>
        <v>2102781000</v>
      </c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 thickTop="1" x14ac:dyDescent="0.2">
      <c r="B12" s="3"/>
      <c r="C12" s="11"/>
      <c r="D12" s="11"/>
      <c r="E12" s="11"/>
      <c r="F12" s="12"/>
      <c r="G12" s="12"/>
      <c r="H12" s="11"/>
      <c r="I12" s="1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3.35" customHeight="1" x14ac:dyDescent="0.2">
      <c r="B13" s="70" t="s">
        <v>14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22.5" customHeight="1" x14ac:dyDescent="0.2">
      <c r="B14" s="6"/>
      <c r="C14" s="7" t="s">
        <v>3</v>
      </c>
      <c r="D14" s="7" t="s">
        <v>3</v>
      </c>
      <c r="E14" s="7" t="s">
        <v>3</v>
      </c>
      <c r="F14" s="7" t="s">
        <v>3</v>
      </c>
      <c r="G14" s="7" t="s">
        <v>2</v>
      </c>
      <c r="H14" s="7" t="s">
        <v>4</v>
      </c>
      <c r="I14" s="7" t="s">
        <v>4</v>
      </c>
      <c r="J14" s="7" t="s">
        <v>4</v>
      </c>
      <c r="K14" s="7" t="s">
        <v>4</v>
      </c>
      <c r="L14" s="7" t="s">
        <v>2</v>
      </c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3.35" customHeight="1" x14ac:dyDescent="0.2">
      <c r="C15" s="7" t="s">
        <v>5</v>
      </c>
      <c r="D15" s="7" t="s">
        <v>6</v>
      </c>
      <c r="E15" s="7" t="s">
        <v>7</v>
      </c>
      <c r="F15" s="7" t="s">
        <v>8</v>
      </c>
      <c r="G15" s="9">
        <v>2025</v>
      </c>
      <c r="H15" s="7" t="s">
        <v>5</v>
      </c>
      <c r="I15" s="7" t="s">
        <v>6</v>
      </c>
      <c r="J15" s="7" t="s">
        <v>7</v>
      </c>
      <c r="K15" s="7" t="s">
        <v>8</v>
      </c>
      <c r="L15" s="9">
        <v>2026</v>
      </c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.75" customHeight="1" x14ac:dyDescent="0.2">
      <c r="B16" s="17" t="s">
        <v>9</v>
      </c>
      <c r="C16" s="27">
        <v>99618000</v>
      </c>
      <c r="D16" s="27">
        <v>120922000</v>
      </c>
      <c r="E16" s="27">
        <v>107976000</v>
      </c>
      <c r="F16" s="27">
        <v>102030000</v>
      </c>
      <c r="G16" s="27">
        <v>430546000</v>
      </c>
      <c r="H16" s="27">
        <v>108597000</v>
      </c>
      <c r="I16" s="27">
        <v>118636000</v>
      </c>
      <c r="J16" s="27">
        <v>103513000</v>
      </c>
      <c r="K16" s="27">
        <v>98898000</v>
      </c>
      <c r="L16" s="27">
        <f>SUM(H16:K16)</f>
        <v>429644000</v>
      </c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2:22" ht="15.75" customHeight="1" x14ac:dyDescent="0.2">
      <c r="B17" s="3" t="s">
        <v>10</v>
      </c>
      <c r="C17" s="28">
        <v>153955000</v>
      </c>
      <c r="D17" s="28">
        <v>157294000</v>
      </c>
      <c r="E17" s="28">
        <v>162717000</v>
      </c>
      <c r="F17" s="28">
        <v>249100000</v>
      </c>
      <c r="G17" s="28">
        <v>723066000</v>
      </c>
      <c r="H17" s="28">
        <v>168826000</v>
      </c>
      <c r="I17" s="28">
        <v>186169000</v>
      </c>
      <c r="J17" s="28">
        <v>203104000</v>
      </c>
      <c r="K17" s="28">
        <v>241799000</v>
      </c>
      <c r="L17" s="28">
        <f>SUM(H17:K17)</f>
        <v>799898000</v>
      </c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2:22" ht="15.75" customHeight="1" x14ac:dyDescent="0.2">
      <c r="B18" s="17" t="s">
        <v>11</v>
      </c>
      <c r="C18" s="29">
        <v>25093000</v>
      </c>
      <c r="D18" s="29">
        <v>25251000</v>
      </c>
      <c r="E18" s="29">
        <v>26398000</v>
      </c>
      <c r="F18" s="29">
        <v>26254000</v>
      </c>
      <c r="G18" s="29">
        <v>102996000</v>
      </c>
      <c r="H18" s="29">
        <v>25272000</v>
      </c>
      <c r="I18" s="29">
        <v>26022000</v>
      </c>
      <c r="J18" s="29">
        <v>28249000</v>
      </c>
      <c r="K18" s="29">
        <v>27577000</v>
      </c>
      <c r="L18" s="29">
        <f>SUM(H18:K18)</f>
        <v>107120000</v>
      </c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22" ht="15.75" customHeight="1" x14ac:dyDescent="0.2">
      <c r="B19" s="3" t="s">
        <v>12</v>
      </c>
      <c r="C19" s="28">
        <v>24559000</v>
      </c>
      <c r="D19" s="28">
        <v>23975000</v>
      </c>
      <c r="E19" s="28">
        <v>30561000</v>
      </c>
      <c r="F19" s="28">
        <v>23624000</v>
      </c>
      <c r="G19" s="28">
        <v>102719000</v>
      </c>
      <c r="H19" s="28">
        <v>22353000</v>
      </c>
      <c r="I19" s="28">
        <v>21372000</v>
      </c>
      <c r="J19" s="28">
        <v>28819000</v>
      </c>
      <c r="K19" s="28">
        <v>24442000</v>
      </c>
      <c r="L19" s="28">
        <f>SUM(H19:K19)</f>
        <v>96986000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22" ht="15.75" customHeight="1" x14ac:dyDescent="0.2">
      <c r="B20" s="17" t="s">
        <v>13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f>SUM(H20:K20)</f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2:22" ht="15.75" customHeight="1" thickBot="1" x14ac:dyDescent="0.25">
      <c r="B21" s="10" t="s">
        <v>15</v>
      </c>
      <c r="C21" s="31">
        <v>303225000</v>
      </c>
      <c r="D21" s="31">
        <v>327442000</v>
      </c>
      <c r="E21" s="31">
        <v>327652000</v>
      </c>
      <c r="F21" s="31">
        <v>401008000</v>
      </c>
      <c r="G21" s="31">
        <v>1359327000</v>
      </c>
      <c r="H21" s="31">
        <f>SUM(H16:H20)</f>
        <v>325048000</v>
      </c>
      <c r="I21" s="31">
        <v>352199000</v>
      </c>
      <c r="J21" s="31">
        <v>363685000</v>
      </c>
      <c r="K21" s="31">
        <f>SUM(K16:K20)</f>
        <v>392716000</v>
      </c>
      <c r="L21" s="31">
        <f t="shared" ref="L21" si="1">SUM(L16:L20)</f>
        <v>1433648000</v>
      </c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2:22" ht="15.75" customHeight="1" thickTop="1" x14ac:dyDescent="0.2">
      <c r="B22" s="3"/>
      <c r="C22" s="11"/>
      <c r="D22" s="11"/>
      <c r="E22" s="11"/>
      <c r="F22" s="12"/>
      <c r="G22" s="12"/>
      <c r="H22" s="11"/>
      <c r="I22" s="11"/>
      <c r="J22" s="1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2:22" x14ac:dyDescent="0.2">
      <c r="B23" s="70" t="s">
        <v>16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2:22" ht="22.5" customHeight="1" x14ac:dyDescent="0.2">
      <c r="B24" s="6"/>
      <c r="C24" s="7" t="s">
        <v>3</v>
      </c>
      <c r="D24" s="7" t="s">
        <v>3</v>
      </c>
      <c r="E24" s="7" t="s">
        <v>3</v>
      </c>
      <c r="F24" s="7" t="s">
        <v>3</v>
      </c>
      <c r="G24" s="7" t="s">
        <v>2</v>
      </c>
      <c r="H24" s="7" t="s">
        <v>4</v>
      </c>
      <c r="I24" s="7" t="s">
        <v>4</v>
      </c>
      <c r="J24" s="7" t="s">
        <v>4</v>
      </c>
      <c r="K24" s="7" t="s">
        <v>4</v>
      </c>
      <c r="L24" s="7" t="s">
        <v>2</v>
      </c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2:22" ht="13.35" customHeight="1" x14ac:dyDescent="0.2">
      <c r="C25" s="7" t="s">
        <v>5</v>
      </c>
      <c r="D25" s="7" t="s">
        <v>6</v>
      </c>
      <c r="E25" s="7" t="s">
        <v>7</v>
      </c>
      <c r="F25" s="7" t="s">
        <v>8</v>
      </c>
      <c r="G25" s="9">
        <v>2025</v>
      </c>
      <c r="H25" s="7" t="s">
        <v>5</v>
      </c>
      <c r="I25" s="7" t="s">
        <v>6</v>
      </c>
      <c r="J25" s="7" t="s">
        <v>7</v>
      </c>
      <c r="K25" s="7" t="s">
        <v>8</v>
      </c>
      <c r="L25" s="9">
        <v>2026</v>
      </c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2:22" ht="15.75" customHeight="1" x14ac:dyDescent="0.2">
      <c r="B26" s="17" t="s">
        <v>9</v>
      </c>
      <c r="C26" s="27">
        <v>166819000</v>
      </c>
      <c r="D26" s="27">
        <v>210301000</v>
      </c>
      <c r="E26" s="27">
        <v>112537000</v>
      </c>
      <c r="F26" s="27">
        <f t="shared" ref="F26:F31" si="2">G26-C26-D26-E26</f>
        <v>112383000</v>
      </c>
      <c r="G26" s="27">
        <v>602040000</v>
      </c>
      <c r="H26" s="27">
        <v>183641000</v>
      </c>
      <c r="I26" s="27">
        <v>216236000</v>
      </c>
      <c r="J26" s="27">
        <v>110706000</v>
      </c>
      <c r="K26" s="27">
        <v>109142000</v>
      </c>
      <c r="L26" s="27">
        <f>SUM(H26:K26)</f>
        <v>619725000</v>
      </c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2:22" ht="15.75" customHeight="1" x14ac:dyDescent="0.2">
      <c r="B27" s="3" t="s">
        <v>10</v>
      </c>
      <c r="C27" s="28">
        <v>149454000</v>
      </c>
      <c r="D27" s="28">
        <v>142134000</v>
      </c>
      <c r="E27" s="28">
        <v>146854000</v>
      </c>
      <c r="F27" s="28">
        <f t="shared" si="2"/>
        <v>228306000</v>
      </c>
      <c r="G27" s="28">
        <v>666748000</v>
      </c>
      <c r="H27" s="28">
        <v>159552000</v>
      </c>
      <c r="I27" s="28">
        <v>161679000</v>
      </c>
      <c r="J27" s="28">
        <v>196016000</v>
      </c>
      <c r="K27" s="28">
        <v>217106000</v>
      </c>
      <c r="L27" s="28">
        <f>SUM(H27:K27)</f>
        <v>734353000</v>
      </c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ht="15.75" customHeight="1" x14ac:dyDescent="0.2">
      <c r="B28" s="17" t="s">
        <v>11</v>
      </c>
      <c r="C28" s="29">
        <v>22773000</v>
      </c>
      <c r="D28" s="29">
        <v>23402000</v>
      </c>
      <c r="E28" s="29">
        <v>24438000</v>
      </c>
      <c r="F28" s="29">
        <f t="shared" si="2"/>
        <v>24481000</v>
      </c>
      <c r="G28" s="29">
        <v>95094000</v>
      </c>
      <c r="H28" s="29">
        <v>23657000</v>
      </c>
      <c r="I28" s="29">
        <v>24655000</v>
      </c>
      <c r="J28" s="29">
        <v>25293000</v>
      </c>
      <c r="K28" s="29">
        <v>25141000</v>
      </c>
      <c r="L28" s="29">
        <f>SUM(H28:K28)</f>
        <v>98746000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ht="15.75" customHeight="1" x14ac:dyDescent="0.2">
      <c r="B29" s="3" t="s">
        <v>12</v>
      </c>
      <c r="C29" s="28">
        <v>22752000</v>
      </c>
      <c r="D29" s="28">
        <v>20818000</v>
      </c>
      <c r="E29" s="28">
        <v>27550000</v>
      </c>
      <c r="F29" s="28">
        <f t="shared" si="2"/>
        <v>21839000</v>
      </c>
      <c r="G29" s="28">
        <v>92959000</v>
      </c>
      <c r="H29" s="28">
        <v>20764000</v>
      </c>
      <c r="I29" s="28">
        <v>19824000</v>
      </c>
      <c r="J29" s="28">
        <v>25445000</v>
      </c>
      <c r="K29" s="28">
        <v>22110000</v>
      </c>
      <c r="L29" s="28">
        <f>SUM(H29:K29)</f>
        <v>88143000</v>
      </c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ht="15.75" customHeight="1" x14ac:dyDescent="0.2">
      <c r="B30" s="17" t="s">
        <v>13</v>
      </c>
      <c r="C30" s="30">
        <v>0</v>
      </c>
      <c r="D30" s="30">
        <v>0</v>
      </c>
      <c r="E30" s="30">
        <v>0</v>
      </c>
      <c r="F30" s="30">
        <f t="shared" si="2"/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f>SUM(H30:K30)</f>
        <v>0</v>
      </c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ht="15.75" customHeight="1" thickBot="1" x14ac:dyDescent="0.25">
      <c r="B31" s="10" t="s">
        <v>16</v>
      </c>
      <c r="C31" s="31">
        <v>361798000</v>
      </c>
      <c r="D31" s="31">
        <v>396655000</v>
      </c>
      <c r="E31" s="31">
        <v>311379000</v>
      </c>
      <c r="F31" s="31">
        <f t="shared" si="2"/>
        <v>387009000</v>
      </c>
      <c r="G31" s="31">
        <v>1456841000</v>
      </c>
      <c r="H31" s="31">
        <f>SUM(H26:H30)</f>
        <v>387614000</v>
      </c>
      <c r="I31" s="31">
        <v>422394000</v>
      </c>
      <c r="J31" s="31">
        <v>357460000</v>
      </c>
      <c r="K31" s="31">
        <f>SUM(K26:K30)</f>
        <v>373499000</v>
      </c>
      <c r="L31" s="31">
        <f t="shared" ref="L31" si="3">SUM(L26:L30)</f>
        <v>1540967000</v>
      </c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ht="15" customHeight="1" thickTop="1" x14ac:dyDescent="0.2">
      <c r="B32" s="14"/>
      <c r="C32" s="15"/>
      <c r="D32" s="15"/>
      <c r="E32" s="15"/>
      <c r="F32" s="3"/>
      <c r="G32" s="3"/>
      <c r="H32" s="15"/>
      <c r="I32" s="1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ht="15" customHeight="1" x14ac:dyDescent="0.2">
      <c r="B33" s="14"/>
      <c r="C33" s="14"/>
      <c r="D33" s="14"/>
      <c r="E33" s="1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ht="15" customHeight="1" x14ac:dyDescent="0.2">
      <c r="B34" s="3"/>
      <c r="C34" s="3"/>
      <c r="D34" s="3"/>
      <c r="E34" s="3"/>
      <c r="F34" s="3"/>
      <c r="G34" s="3"/>
      <c r="H34" s="3"/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ht="15" customHeight="1" x14ac:dyDescent="0.2">
      <c r="B35" s="3"/>
      <c r="C35" s="3"/>
      <c r="D35" s="3"/>
      <c r="E35" s="3"/>
      <c r="F35" s="3"/>
      <c r="G35" s="3"/>
      <c r="H35" s="3"/>
      <c r="I35" s="1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ht="15" customHeight="1" x14ac:dyDescent="0.2">
      <c r="B36" s="3"/>
      <c r="C36" s="3"/>
      <c r="D36" s="3"/>
      <c r="E36" s="3"/>
      <c r="F36" s="3"/>
      <c r="G36" s="3"/>
      <c r="H36" s="3"/>
      <c r="I36" s="1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ht="15" customHeight="1" x14ac:dyDescent="0.2">
      <c r="B37" s="3"/>
      <c r="C37" s="3"/>
      <c r="D37" s="3"/>
      <c r="E37" s="3"/>
      <c r="F37" s="3"/>
      <c r="G37" s="3"/>
      <c r="H37" s="3"/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</sheetData>
  <mergeCells count="3">
    <mergeCell ref="B3:L3"/>
    <mergeCell ref="B13:L13"/>
    <mergeCell ref="B23:L23"/>
  </mergeCells>
  <pageMargins left="0.75" right="0.75" top="1" bottom="1" header="0.5" footer="0.5"/>
  <pageSetup scale="53" orientation="portrait" r:id="rId1"/>
  <ignoredErrors>
    <ignoredError sqref="C11 K22:L22 K31 K21" unlockedFormula="1"/>
    <ignoredError sqref="L11 L6:L10 L16:L21 L26:L31" formulaRange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28" style="1" customWidth="1"/>
    <col min="3" max="16384" width="13.7109375" style="1"/>
  </cols>
  <sheetData>
    <row r="1" spans="1:8" ht="15" customHeight="1" x14ac:dyDescent="0.25">
      <c r="A1" s="53" t="s">
        <v>38</v>
      </c>
    </row>
    <row r="2" spans="1:8" ht="15" customHeight="1" x14ac:dyDescent="0.2">
      <c r="A2" s="26" t="s">
        <v>0</v>
      </c>
    </row>
    <row r="3" spans="1:8" ht="13.35" customHeight="1" x14ac:dyDescent="0.2">
      <c r="C3" s="71">
        <v>45747</v>
      </c>
      <c r="D3" s="72"/>
      <c r="E3" s="72"/>
      <c r="F3" s="71">
        <v>46112</v>
      </c>
      <c r="G3" s="72"/>
      <c r="H3" s="72"/>
    </row>
    <row r="4" spans="1:8" ht="13.35" customHeight="1" x14ac:dyDescent="0.2">
      <c r="B4" s="16"/>
      <c r="C4" s="7" t="s">
        <v>17</v>
      </c>
      <c r="D4" s="7" t="s">
        <v>18</v>
      </c>
      <c r="E4" s="7" t="s">
        <v>19</v>
      </c>
      <c r="F4" s="7" t="s">
        <v>17</v>
      </c>
      <c r="G4" s="7" t="s">
        <v>18</v>
      </c>
      <c r="H4" s="7" t="s">
        <v>19</v>
      </c>
    </row>
    <row r="5" spans="1:8" ht="15.75" customHeight="1" x14ac:dyDescent="0.2">
      <c r="B5" s="20" t="s">
        <v>20</v>
      </c>
      <c r="C5" s="21"/>
      <c r="D5" s="21"/>
      <c r="E5" s="22"/>
      <c r="F5" s="21"/>
      <c r="G5" s="21"/>
      <c r="H5" s="22"/>
    </row>
    <row r="6" spans="1:8" ht="15.75" customHeight="1" x14ac:dyDescent="0.2">
      <c r="B6" s="19" t="s">
        <v>9</v>
      </c>
      <c r="C6" s="32">
        <v>457353000</v>
      </c>
      <c r="D6" s="32">
        <f>822233000</f>
        <v>822233000</v>
      </c>
      <c r="E6" s="32">
        <f t="shared" ref="E6:E11" si="0">SUM(C6:D6)</f>
        <v>1279586000</v>
      </c>
      <c r="F6" s="32">
        <v>477183000</v>
      </c>
      <c r="G6" s="32">
        <v>772190000</v>
      </c>
      <c r="H6" s="32">
        <f t="shared" ref="H6:H10" si="1">SUM(F6:G6)</f>
        <v>1249373000</v>
      </c>
    </row>
    <row r="7" spans="1:8" ht="15.75" customHeight="1" x14ac:dyDescent="0.2">
      <c r="B7" s="23" t="s">
        <v>10</v>
      </c>
      <c r="C7" s="29">
        <v>247685000</v>
      </c>
      <c r="D7" s="29">
        <f>49630000</f>
        <v>49630000</v>
      </c>
      <c r="E7" s="29">
        <f t="shared" si="0"/>
        <v>297315000</v>
      </c>
      <c r="F7" s="29">
        <v>268649000</v>
      </c>
      <c r="G7" s="29">
        <v>53350000</v>
      </c>
      <c r="H7" s="29">
        <f t="shared" si="1"/>
        <v>321999000</v>
      </c>
    </row>
    <row r="8" spans="1:8" ht="15.75" customHeight="1" x14ac:dyDescent="0.2">
      <c r="B8" s="19" t="s">
        <v>11</v>
      </c>
      <c r="C8" s="33">
        <v>54949000</v>
      </c>
      <c r="D8" s="33">
        <f>7400000</f>
        <v>7400000</v>
      </c>
      <c r="E8" s="33">
        <f t="shared" si="0"/>
        <v>62349000</v>
      </c>
      <c r="F8" s="33">
        <v>58186000</v>
      </c>
      <c r="G8" s="33">
        <v>7791000</v>
      </c>
      <c r="H8" s="33">
        <f t="shared" si="1"/>
        <v>65977000</v>
      </c>
    </row>
    <row r="9" spans="1:8" ht="15.75" customHeight="1" x14ac:dyDescent="0.2">
      <c r="B9" s="23" t="s">
        <v>12</v>
      </c>
      <c r="C9" s="29">
        <v>30515000</v>
      </c>
      <c r="D9" s="29">
        <v>2892000</v>
      </c>
      <c r="E9" s="29">
        <f t="shared" si="0"/>
        <v>33407000</v>
      </c>
      <c r="F9" s="29">
        <v>30394000</v>
      </c>
      <c r="G9" s="29">
        <v>2670000</v>
      </c>
      <c r="H9" s="29">
        <f t="shared" si="1"/>
        <v>33064000</v>
      </c>
    </row>
    <row r="10" spans="1:8" ht="15.75" customHeight="1" x14ac:dyDescent="0.2">
      <c r="B10" s="19" t="s">
        <v>13</v>
      </c>
      <c r="C10" s="34">
        <v>3531000</v>
      </c>
      <c r="D10" s="34">
        <v>0</v>
      </c>
      <c r="E10" s="34">
        <f t="shared" si="0"/>
        <v>3531000</v>
      </c>
      <c r="F10" s="34">
        <v>945000</v>
      </c>
      <c r="G10" s="34">
        <v>0</v>
      </c>
      <c r="H10" s="34">
        <f t="shared" si="1"/>
        <v>945000</v>
      </c>
    </row>
    <row r="11" spans="1:8" ht="15.75" customHeight="1" thickBot="1" x14ac:dyDescent="0.25">
      <c r="B11" s="24" t="s">
        <v>21</v>
      </c>
      <c r="C11" s="57">
        <f>SUM(C6:C10)</f>
        <v>794033000</v>
      </c>
      <c r="D11" s="57">
        <f>SUM(D6:D10)</f>
        <v>882155000</v>
      </c>
      <c r="E11" s="57">
        <f t="shared" si="0"/>
        <v>1676188000</v>
      </c>
      <c r="F11" s="57">
        <f>SUM(F6:F10)</f>
        <v>835357000</v>
      </c>
      <c r="G11" s="57">
        <f>SUM(G6:G10)</f>
        <v>836001000</v>
      </c>
      <c r="H11" s="57">
        <v>1671000000</v>
      </c>
    </row>
    <row r="12" spans="1:8" ht="15" customHeight="1" thickTop="1" x14ac:dyDescent="0.2"/>
    <row r="13" spans="1:8" ht="15" customHeight="1" x14ac:dyDescent="0.2">
      <c r="B13" s="3"/>
    </row>
    <row r="14" spans="1:8" ht="15" customHeight="1" x14ac:dyDescent="0.2"/>
    <row r="15" spans="1:8" ht="15" customHeight="1" x14ac:dyDescent="0.2"/>
    <row r="16" spans="1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2">
    <mergeCell ref="C3:E3"/>
    <mergeCell ref="F3:H3"/>
  </mergeCells>
  <pageMargins left="0.75" right="0.75" top="1" bottom="1" header="0.5" footer="0.5"/>
  <pageSetup scale="7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66.7109375" style="1" customWidth="1"/>
    <col min="3" max="4" width="16.7109375" style="1" customWidth="1"/>
    <col min="5" max="5" width="1.7109375" style="1" customWidth="1"/>
    <col min="6" max="7" width="16.7109375" style="1" customWidth="1"/>
    <col min="8" max="16384" width="13.7109375" style="1"/>
  </cols>
  <sheetData>
    <row r="1" spans="1:7" ht="15" customHeight="1" x14ac:dyDescent="0.25">
      <c r="A1" s="56" t="s">
        <v>42</v>
      </c>
      <c r="C1" s="18"/>
      <c r="D1" s="18"/>
      <c r="F1" s="18"/>
      <c r="G1" s="18"/>
    </row>
    <row r="2" spans="1:7" ht="15.75" customHeight="1" x14ac:dyDescent="0.2">
      <c r="A2" s="26" t="s">
        <v>0</v>
      </c>
      <c r="F2" s="3"/>
      <c r="G2" s="3"/>
    </row>
    <row r="3" spans="1:7" ht="13.35" customHeight="1" x14ac:dyDescent="0.2">
      <c r="B3" s="5"/>
      <c r="C3" s="70" t="s">
        <v>44</v>
      </c>
      <c r="D3" s="70"/>
      <c r="E3" s="3"/>
      <c r="F3" s="70" t="s">
        <v>43</v>
      </c>
      <c r="G3" s="70"/>
    </row>
    <row r="4" spans="1:7" ht="13.35" customHeight="1" x14ac:dyDescent="0.2">
      <c r="B4" s="25"/>
      <c r="C4" s="7" t="s">
        <v>45</v>
      </c>
      <c r="D4" s="7" t="s">
        <v>46</v>
      </c>
      <c r="E4" s="3"/>
      <c r="F4" s="7" t="s">
        <v>47</v>
      </c>
      <c r="G4" s="7" t="s">
        <v>48</v>
      </c>
    </row>
    <row r="5" spans="1:7" ht="15.75" customHeight="1" x14ac:dyDescent="0.2">
      <c r="B5" s="38" t="s">
        <v>22</v>
      </c>
      <c r="C5" s="27">
        <v>-156867000</v>
      </c>
      <c r="D5" s="27">
        <v>-50267000</v>
      </c>
      <c r="E5" s="39"/>
      <c r="F5" s="27">
        <v>-85839000</v>
      </c>
      <c r="G5" s="27">
        <v>35320000</v>
      </c>
    </row>
    <row r="6" spans="1:7" ht="15.75" customHeight="1" x14ac:dyDescent="0.2">
      <c r="B6" s="35" t="s">
        <v>23</v>
      </c>
      <c r="C6" s="28">
        <v>63547000</v>
      </c>
      <c r="D6" s="28">
        <v>45154000</v>
      </c>
      <c r="E6" s="13"/>
      <c r="F6" s="28">
        <v>293446000</v>
      </c>
      <c r="G6" s="28">
        <v>207226000</v>
      </c>
    </row>
    <row r="7" spans="1:7" ht="15.75" customHeight="1" x14ac:dyDescent="0.2">
      <c r="B7" s="40" t="s">
        <v>24</v>
      </c>
      <c r="C7" s="42">
        <v>121092000</v>
      </c>
      <c r="D7" s="42">
        <v>-2471000</v>
      </c>
      <c r="E7" s="39"/>
      <c r="F7" s="42">
        <v>96481000</v>
      </c>
      <c r="G7" s="42">
        <v>8468000</v>
      </c>
    </row>
    <row r="8" spans="1:7" ht="15.75" customHeight="1" x14ac:dyDescent="0.2">
      <c r="B8" s="35" t="s">
        <v>25</v>
      </c>
      <c r="C8" s="36">
        <v>86514000</v>
      </c>
      <c r="D8" s="36">
        <v>85571000</v>
      </c>
      <c r="E8" s="13"/>
      <c r="F8" s="36">
        <v>362357000</v>
      </c>
      <c r="G8" s="36">
        <v>361918000</v>
      </c>
    </row>
    <row r="9" spans="1:7" ht="15.75" customHeight="1" x14ac:dyDescent="0.2">
      <c r="B9" s="41" t="s">
        <v>32</v>
      </c>
      <c r="C9" s="43">
        <v>114286000</v>
      </c>
      <c r="D9" s="43">
        <v>77987000</v>
      </c>
      <c r="E9" s="39"/>
      <c r="F9" s="43">
        <v>666445000</v>
      </c>
      <c r="G9" s="43">
        <v>612932000</v>
      </c>
    </row>
    <row r="10" spans="1:7" ht="15.75" customHeight="1" x14ac:dyDescent="0.2">
      <c r="B10" s="51" t="s">
        <v>34</v>
      </c>
      <c r="C10" s="28">
        <v>7616000</v>
      </c>
      <c r="D10" s="28">
        <v>2402000</v>
      </c>
      <c r="E10" s="13"/>
      <c r="F10" s="28">
        <v>24626000</v>
      </c>
      <c r="G10" s="28">
        <v>11176000</v>
      </c>
    </row>
    <row r="11" spans="1:7" ht="15.75" customHeight="1" x14ac:dyDescent="0.2">
      <c r="B11" s="52" t="s">
        <v>35</v>
      </c>
      <c r="C11" s="42">
        <v>2500000</v>
      </c>
      <c r="D11" s="42">
        <v>0</v>
      </c>
      <c r="E11" s="39"/>
      <c r="F11" s="42">
        <v>10000000</v>
      </c>
      <c r="G11" s="42">
        <v>3125000</v>
      </c>
    </row>
    <row r="12" spans="1:7" ht="15.75" customHeight="1" x14ac:dyDescent="0.2">
      <c r="B12" s="35" t="s">
        <v>49</v>
      </c>
      <c r="C12" s="28">
        <v>0</v>
      </c>
      <c r="D12" s="28">
        <v>39000000</v>
      </c>
      <c r="E12" s="13"/>
      <c r="F12" s="28">
        <v>0</v>
      </c>
      <c r="G12" s="28">
        <v>39000000</v>
      </c>
    </row>
    <row r="13" spans="1:7" ht="15.75" customHeight="1" x14ac:dyDescent="0.2">
      <c r="B13" s="60" t="s">
        <v>36</v>
      </c>
      <c r="C13" s="61">
        <v>0</v>
      </c>
      <c r="D13" s="61">
        <v>0</v>
      </c>
      <c r="E13" s="62"/>
      <c r="F13" s="61">
        <v>2982000</v>
      </c>
      <c r="G13" s="61">
        <v>1191000</v>
      </c>
    </row>
    <row r="14" spans="1:7" ht="15.75" customHeight="1" x14ac:dyDescent="0.2">
      <c r="B14" s="35" t="s">
        <v>40</v>
      </c>
      <c r="C14" s="28">
        <v>0</v>
      </c>
      <c r="D14" s="28">
        <v>1986000</v>
      </c>
      <c r="E14" s="13"/>
      <c r="F14" s="28">
        <v>0</v>
      </c>
      <c r="G14" s="28">
        <v>33723000</v>
      </c>
    </row>
    <row r="15" spans="1:7" ht="15.75" customHeight="1" x14ac:dyDescent="0.2">
      <c r="B15" s="63" t="s">
        <v>41</v>
      </c>
      <c r="C15" s="61">
        <v>0</v>
      </c>
      <c r="D15" s="61">
        <v>1222000</v>
      </c>
      <c r="E15" s="62"/>
      <c r="F15" s="61">
        <v>2719000</v>
      </c>
      <c r="G15" s="61">
        <v>25766000</v>
      </c>
    </row>
    <row r="16" spans="1:7" ht="15.75" customHeight="1" x14ac:dyDescent="0.2">
      <c r="B16" s="35" t="s">
        <v>13</v>
      </c>
      <c r="C16" s="36">
        <v>6787000</v>
      </c>
      <c r="D16" s="36">
        <v>7605000</v>
      </c>
      <c r="E16" s="13"/>
      <c r="F16" s="36">
        <v>20018000</v>
      </c>
      <c r="G16" s="36">
        <v>17351000</v>
      </c>
    </row>
    <row r="17" spans="2:7" ht="15.75" customHeight="1" thickBot="1" x14ac:dyDescent="0.25">
      <c r="B17" s="64" t="s">
        <v>33</v>
      </c>
      <c r="C17" s="65">
        <v>131651000</v>
      </c>
      <c r="D17" s="65">
        <v>130575000</v>
      </c>
      <c r="E17" s="62"/>
      <c r="F17" s="66">
        <v>726790000</v>
      </c>
      <c r="G17" s="65">
        <v>744264000</v>
      </c>
    </row>
    <row r="18" spans="2:7" ht="15" customHeight="1" thickTop="1" x14ac:dyDescent="0.2">
      <c r="B18" s="3"/>
      <c r="C18" s="12"/>
      <c r="D18" s="12"/>
      <c r="E18" s="3"/>
      <c r="F18" s="12"/>
      <c r="G18" s="12"/>
    </row>
    <row r="19" spans="2:7" ht="15.75" customHeight="1" x14ac:dyDescent="0.2">
      <c r="B19" s="67" t="s">
        <v>1</v>
      </c>
      <c r="C19" s="68">
        <v>473262000</v>
      </c>
      <c r="D19" s="68">
        <v>463722000</v>
      </c>
      <c r="E19" s="67"/>
      <c r="F19" s="68">
        <v>2101299000</v>
      </c>
      <c r="G19" s="68">
        <v>2102781000</v>
      </c>
    </row>
    <row r="20" spans="2:7" ht="15.75" customHeight="1" x14ac:dyDescent="0.2">
      <c r="B20" s="3" t="s">
        <v>26</v>
      </c>
      <c r="C20" s="37">
        <v>-0.33100000000000002</v>
      </c>
      <c r="D20" s="37">
        <v>-0.108</v>
      </c>
      <c r="E20" s="13"/>
      <c r="F20" s="37">
        <v>-4.1000000000000002E-2</v>
      </c>
      <c r="G20" s="37">
        <v>1.7000000000000001E-2</v>
      </c>
    </row>
    <row r="21" spans="2:7" ht="15.75" customHeight="1" x14ac:dyDescent="0.2">
      <c r="B21" s="67" t="s">
        <v>27</v>
      </c>
      <c r="C21" s="69">
        <v>0.27800000000000002</v>
      </c>
      <c r="D21" s="69">
        <v>0.28199999999999997</v>
      </c>
      <c r="E21" s="62"/>
      <c r="F21" s="69">
        <v>0.34599999999999997</v>
      </c>
      <c r="G21" s="69">
        <v>0.35399999999999998</v>
      </c>
    </row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mergeCells count="2">
    <mergeCell ref="C3:D3"/>
    <mergeCell ref="F3:G3"/>
  </mergeCells>
  <pageMargins left="0.75" right="0.75" top="1" bottom="1" header="0.5" footer="0.5"/>
  <pageSetup scale="6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"/>
  <sheetViews>
    <sheetView showRuler="0" zoomScaleNormal="100" zoomScaleSheetLayoutView="100" workbookViewId="0"/>
  </sheetViews>
  <sheetFormatPr defaultColWidth="13.7109375" defaultRowHeight="12.75" x14ac:dyDescent="0.2"/>
  <cols>
    <col min="1" max="1" width="14.7109375" style="1" customWidth="1"/>
    <col min="2" max="2" width="54.140625" style="1" customWidth="1"/>
    <col min="3" max="4" width="16.7109375" style="1" customWidth="1"/>
    <col min="5" max="5" width="1.7109375" style="1" customWidth="1"/>
    <col min="6" max="7" width="16.7109375" style="1" customWidth="1"/>
    <col min="8" max="16384" width="13.7109375" style="1"/>
  </cols>
  <sheetData>
    <row r="1" spans="1:9" ht="15" customHeight="1" x14ac:dyDescent="0.25">
      <c r="A1" s="56" t="s">
        <v>39</v>
      </c>
      <c r="B1" s="4"/>
      <c r="C1" s="18"/>
      <c r="D1" s="18"/>
      <c r="F1" s="18"/>
      <c r="G1" s="18"/>
    </row>
    <row r="2" spans="1:9" ht="15" customHeight="1" x14ac:dyDescent="0.2">
      <c r="A2" s="26" t="s">
        <v>0</v>
      </c>
      <c r="C2" s="18"/>
      <c r="D2" s="18"/>
      <c r="F2" s="18"/>
      <c r="G2" s="18"/>
    </row>
    <row r="3" spans="1:9" ht="15" customHeight="1" x14ac:dyDescent="0.2">
      <c r="A3" s="4"/>
      <c r="B3" s="4"/>
      <c r="C3" s="70" t="s">
        <v>44</v>
      </c>
      <c r="D3" s="70"/>
      <c r="E3" s="3"/>
      <c r="F3" s="70" t="s">
        <v>43</v>
      </c>
      <c r="G3" s="70"/>
    </row>
    <row r="4" spans="1:9" ht="13.35" customHeight="1" x14ac:dyDescent="0.2">
      <c r="A4" s="4"/>
      <c r="B4" s="25"/>
      <c r="C4" s="7" t="s">
        <v>45</v>
      </c>
      <c r="D4" s="7" t="s">
        <v>46</v>
      </c>
      <c r="E4" s="3"/>
      <c r="F4" s="7" t="s">
        <v>47</v>
      </c>
      <c r="G4" s="7" t="s">
        <v>48</v>
      </c>
    </row>
    <row r="5" spans="1:9" ht="15" customHeight="1" x14ac:dyDescent="0.2">
      <c r="A5" s="4"/>
      <c r="B5" s="45" t="s">
        <v>28</v>
      </c>
      <c r="C5" s="27">
        <v>473262000</v>
      </c>
      <c r="D5" s="27">
        <v>463722000</v>
      </c>
      <c r="E5" s="27"/>
      <c r="F5" s="27">
        <v>2101299000</v>
      </c>
      <c r="G5" s="27">
        <v>2102781000</v>
      </c>
    </row>
    <row r="6" spans="1:9" ht="15" customHeight="1" x14ac:dyDescent="0.2">
      <c r="A6" s="4"/>
      <c r="B6" s="46" t="s">
        <v>29</v>
      </c>
      <c r="C6" s="28">
        <v>78393000</v>
      </c>
      <c r="D6" s="28">
        <v>74834000</v>
      </c>
      <c r="E6" s="28"/>
      <c r="F6" s="28">
        <v>422294000</v>
      </c>
      <c r="G6" s="28">
        <v>401139000</v>
      </c>
    </row>
    <row r="7" spans="1:9" ht="15" customHeight="1" x14ac:dyDescent="0.2">
      <c r="A7" s="4"/>
      <c r="B7" s="47" t="s">
        <v>30</v>
      </c>
      <c r="C7" s="48">
        <v>394869000</v>
      </c>
      <c r="D7" s="48">
        <v>388888000</v>
      </c>
      <c r="E7" s="48"/>
      <c r="F7" s="48">
        <v>1679005000</v>
      </c>
      <c r="G7" s="48">
        <v>1701642000</v>
      </c>
      <c r="I7" s="59"/>
    </row>
    <row r="8" spans="1:9" ht="15" customHeight="1" x14ac:dyDescent="0.2">
      <c r="A8" s="4"/>
      <c r="B8" s="35"/>
      <c r="C8" s="49"/>
      <c r="D8" s="58"/>
      <c r="E8" s="49"/>
      <c r="F8" s="49"/>
      <c r="G8" s="49"/>
    </row>
    <row r="9" spans="1:9" ht="15" customHeight="1" x14ac:dyDescent="0.2">
      <c r="B9" s="44" t="s">
        <v>31</v>
      </c>
      <c r="C9" s="50">
        <v>0.83399999999999996</v>
      </c>
      <c r="D9" s="50">
        <v>0.83899999999999997</v>
      </c>
      <c r="E9" s="50"/>
      <c r="F9" s="50">
        <v>0.79900000000000004</v>
      </c>
      <c r="G9" s="50">
        <v>0.80900000000000005</v>
      </c>
    </row>
    <row r="10" spans="1:9" ht="15" customHeight="1" x14ac:dyDescent="0.2"/>
    <row r="11" spans="1:9" ht="15" customHeight="1" x14ac:dyDescent="0.2"/>
    <row r="12" spans="1:9" ht="15" customHeight="1" x14ac:dyDescent="0.2"/>
    <row r="13" spans="1:9" ht="15" customHeight="1" x14ac:dyDescent="0.2"/>
    <row r="14" spans="1:9" ht="15" customHeight="1" x14ac:dyDescent="0.2"/>
    <row r="15" spans="1:9" ht="15" customHeight="1" x14ac:dyDescent="0.2"/>
    <row r="16" spans="1:9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</sheetData>
  <mergeCells count="2">
    <mergeCell ref="C3:D3"/>
    <mergeCell ref="F3:G3"/>
  </mergeCells>
  <pageMargins left="0.75" right="0.75" top="1" bottom="1" header="0.5" footer="0.5"/>
  <pageSetup scale="66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57b033-f9cb-4a30-9385-9b9257063f61">
      <Terms xmlns="http://schemas.microsoft.com/office/infopath/2007/PartnerControls"/>
    </lcf76f155ced4ddcb4097134ff3c332f>
    <TaxCatchAll xmlns="119e7b7d-c75b-4ad1-be6d-fa1be48629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29CB954193724F9FA3A3564CEA1013" ma:contentTypeVersion="14" ma:contentTypeDescription="Create a new document." ma:contentTypeScope="" ma:versionID="4be73bc0f9bf3c304fc46b7025ffc108">
  <xsd:schema xmlns:xsd="http://www.w3.org/2001/XMLSchema" xmlns:xs="http://www.w3.org/2001/XMLSchema" xmlns:p="http://schemas.microsoft.com/office/2006/metadata/properties" xmlns:ns2="6c57b033-f9cb-4a30-9385-9b9257063f61" xmlns:ns3="119e7b7d-c75b-4ad1-be6d-fa1be48629ba" targetNamespace="http://schemas.microsoft.com/office/2006/metadata/properties" ma:root="true" ma:fieldsID="6d474e0bfc6a6cea42a54a79454f7325" ns2:_="" ns3:_="">
    <xsd:import namespace="6c57b033-f9cb-4a30-9385-9b9257063f61"/>
    <xsd:import namespace="119e7b7d-c75b-4ad1-be6d-fa1be4862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7b033-f9cb-4a30-9385-9b9257063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b8617a1-beef-4e24-867f-51551f54cf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e7b7d-c75b-4ad1-be6d-fa1be48629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7be7d89-3a43-489d-972b-f4abdfb5d61e}" ma:internalName="TaxCatchAll" ma:showField="CatchAllData" ma:web="119e7b7d-c75b-4ad1-be6d-fa1be48629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5DCC2-EBED-40CC-A3BB-8D0E60B8CA90}">
  <ds:schemaRefs>
    <ds:schemaRef ds:uri="http://schemas.microsoft.com/office/2006/metadata/properties"/>
    <ds:schemaRef ds:uri="http://schemas.microsoft.com/office/infopath/2007/PartnerControls"/>
    <ds:schemaRef ds:uri="94ab87e0-caf4-4279-8c7d-d5dd48523f6c"/>
    <ds:schemaRef ds:uri="b5e2c3a9-4509-431d-83fe-b9dedeb032c3"/>
  </ds:schemaRefs>
</ds:datastoreItem>
</file>

<file path=customXml/itemProps2.xml><?xml version="1.0" encoding="utf-8"?>
<ds:datastoreItem xmlns:ds="http://schemas.openxmlformats.org/officeDocument/2006/customXml" ds:itemID="{F0933372-DB26-405F-8EC0-AA95F1897038}"/>
</file>

<file path=customXml/itemProps3.xml><?xml version="1.0" encoding="utf-8"?>
<ds:datastoreItem xmlns:ds="http://schemas.openxmlformats.org/officeDocument/2006/customXml" ds:itemID="{E55A1EDB-E084-4ADE-8718-FD25892D355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19b1ef-c0c3-4735-8fca-0928ec39d8d5}" enabled="0" method="" siteId="{f919b1ef-c0c3-4735-8fca-0928ec39d8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Appendix</vt:lpstr>
      <vt:lpstr>Revenue</vt:lpstr>
      <vt:lpstr>Remaining Perf Obligation</vt:lpstr>
      <vt:lpstr>Adjusted EBITDA Reconciliation</vt:lpstr>
      <vt:lpstr>Gross Profit and Margin Recon</vt:lpstr>
      <vt:lpstr>'Gross Profit and Margin Recon'!Print_Area</vt:lpstr>
      <vt:lpstr>'Remaining Perf Obligation'!Print_Area</vt:lpstr>
      <vt:lpstr>Revenue!Print_Area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Ajzenman, Zack</cp:lastModifiedBy>
  <cp:revision>2</cp:revision>
  <dcterms:created xsi:type="dcterms:W3CDTF">2025-11-07T15:58:43Z</dcterms:created>
  <dcterms:modified xsi:type="dcterms:W3CDTF">2026-06-11T09:35:31Z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0x010100A429CB954193724F9FA3A3564CEA1013</vt:lpwstr>
  </property>
  <property fmtid="{D5CDD505-2E9C-101B-9397-08002B2CF9AE}" pid="3" name="MediaServiceImageTags">
    <vt:lpwstr/>
  </property>
</Properties>
</file>